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670" activeTab="0"/>
  </bookViews>
  <sheets>
    <sheet name="相続税試算表" sheetId="1" r:id="rId1"/>
    <sheet name="財産の評価数値について" sheetId="2" r:id="rId2"/>
  </sheets>
  <definedNames>
    <definedName name="_xlnm.Print_Area" localSheetId="0">'相続税試算表'!$A$1:$G$59</definedName>
  </definedNames>
  <calcPr fullCalcOnLoad="1"/>
</workbook>
</file>

<file path=xl/comments1.xml><?xml version="1.0" encoding="utf-8"?>
<comments xmlns="http://schemas.openxmlformats.org/spreadsheetml/2006/main">
  <authors>
    <author>SUMIDA</author>
  </authors>
  <commentList>
    <comment ref="B4" authorId="0">
      <text>
        <r>
          <rPr>
            <b/>
            <sz val="9"/>
            <rFont val="ＭＳ Ｐゴシック"/>
            <family val="3"/>
          </rPr>
          <t>配偶者の有無を
入力してください</t>
        </r>
      </text>
    </comment>
    <comment ref="B6" authorId="0">
      <text>
        <r>
          <rPr>
            <b/>
            <sz val="9"/>
            <rFont val="ＭＳ Ｐゴシック"/>
            <family val="3"/>
          </rPr>
          <t>配偶者以外の人数
を入力してください</t>
        </r>
      </text>
    </comment>
  </commentList>
</comments>
</file>

<file path=xl/sharedStrings.xml><?xml version="1.0" encoding="utf-8"?>
<sst xmlns="http://schemas.openxmlformats.org/spreadsheetml/2006/main" count="109" uniqueCount="92">
  <si>
    <t>財産種類</t>
  </si>
  <si>
    <t>明細</t>
  </si>
  <si>
    <t>相続税評価額</t>
  </si>
  <si>
    <t>備考</t>
  </si>
  <si>
    <t>現金</t>
  </si>
  <si>
    <t>預金</t>
  </si>
  <si>
    <t>本人名義</t>
  </si>
  <si>
    <t>家族名義</t>
  </si>
  <si>
    <t>土地</t>
  </si>
  <si>
    <t>建物</t>
  </si>
  <si>
    <t>生命保険金</t>
  </si>
  <si>
    <t>保険関係未収金</t>
  </si>
  <si>
    <t>生保権利</t>
  </si>
  <si>
    <t>損保解約金</t>
  </si>
  <si>
    <t>退職金</t>
  </si>
  <si>
    <t>その他財産</t>
  </si>
  <si>
    <t>債務</t>
  </si>
  <si>
    <t>葬式費用</t>
  </si>
  <si>
    <t>計</t>
  </si>
  <si>
    <t>保険金控除額</t>
  </si>
  <si>
    <t>相続人の数×500万円上限</t>
  </si>
  <si>
    <t>退職金控除額</t>
  </si>
  <si>
    <t>居住用土地評価減</t>
  </si>
  <si>
    <t>課税価格</t>
  </si>
  <si>
    <t>基礎控除額</t>
  </si>
  <si>
    <t>課税遺産総額</t>
  </si>
  <si>
    <t>相続税総額</t>
  </si>
  <si>
    <t>いわゆるタンス預金など</t>
  </si>
  <si>
    <t>各取得分の金額</t>
  </si>
  <si>
    <t>税率</t>
  </si>
  <si>
    <t>控除額</t>
  </si>
  <si>
    <t>相続人</t>
  </si>
  <si>
    <t>課税遺産取得分</t>
  </si>
  <si>
    <t>相続税</t>
  </si>
  <si>
    <t>簡易相続税試算表</t>
  </si>
  <si>
    <t>有価証券</t>
  </si>
  <si>
    <t>ﾏｲﾅｽで入力しないで下さい</t>
  </si>
  <si>
    <t>家族名義のうち原資が被相続人で贈与をしたと認められないもの</t>
  </si>
  <si>
    <t>相続人の数</t>
  </si>
  <si>
    <t>配偶者</t>
  </si>
  <si>
    <t>配偶者以外の相続人の数</t>
  </si>
  <si>
    <t>相続・事業承継サポート　すみだ税理士事務所</t>
  </si>
  <si>
    <t>生命保険金</t>
  </si>
  <si>
    <t>保険関係未収金</t>
  </si>
  <si>
    <t>その他の財産</t>
  </si>
  <si>
    <t>葬儀費用</t>
  </si>
  <si>
    <t>財産の種類</t>
  </si>
  <si>
    <t>市街地農地、市街地山林など特殊な場合は固定資産税評価額の数倍から数十倍になる可能性が</t>
  </si>
  <si>
    <t>自己使用の場合は固定資産税評価額、貸家の場合は原則として固定資産税評価額の0.7倍の金額</t>
  </si>
  <si>
    <t>残高の金額</t>
  </si>
  <si>
    <t>大阪国税局管内の地域は一部0.6倍になる場合があります。</t>
  </si>
  <si>
    <t>保険証書等により保険金額をご確認下さい。</t>
  </si>
  <si>
    <t>入院給付金など</t>
  </si>
  <si>
    <t>損害保険契約の相続開始時点の解約返戻金</t>
  </si>
  <si>
    <t>通常の死亡退職金のほか小規模企業共済なども退職金に含まれます。</t>
  </si>
  <si>
    <t>上場有価証券等は時価で、非上場株式は別途評価されることをお勧めします。</t>
  </si>
  <si>
    <t>事業用財産や貸付金など上記以外の財産ですが原則として時価（処分価格）</t>
  </si>
  <si>
    <t>お通夜、本葬儀費用などの費用（お墓購入などは×）</t>
  </si>
  <si>
    <t>概算相続税評価額の出し方</t>
  </si>
  <si>
    <t>【相続税試算表の財産の概算相続続税評価額について】</t>
  </si>
  <si>
    <t>借入金他債務などが有る場合は入力して下さい。</t>
  </si>
  <si>
    <t>ありますので該当される方はこの実際の相続税と試算表の相続税総額が著しく差がある場合があります。</t>
  </si>
  <si>
    <t>配偶者の税額軽減額</t>
  </si>
  <si>
    <t>差引相続税額</t>
  </si>
  <si>
    <t>非課税限度額控除前の金額を入力して下さい</t>
  </si>
  <si>
    <t>配偶者税額軽減以外の未成年者・障害者控除等の各税額控除の計算は対応しておりません。</t>
  </si>
  <si>
    <t>配偶者がいる場合には配偶者が取得した財産の課税価格を入力して下さい↑</t>
  </si>
  <si>
    <t>配偶者の税額軽減比較標準額</t>
  </si>
  <si>
    <t>この表は相続税の総額を算出する計算表です。</t>
  </si>
  <si>
    <t>課税価格（総額）</t>
  </si>
  <si>
    <t>各人が受け取る財産の課税価格</t>
  </si>
  <si>
    <t>各相続人が実際に納める相続税は　相続税の総額×</t>
  </si>
  <si>
    <t>この計算表はあくまで概算によるもので実際の相続税額とは異なります。特に財産の評価額に差が有る場合は相続税額の差は大きくなりますのでご留意下さい。</t>
  </si>
  <si>
    <t>　実際の相続税評価額の算定とは異なるものがあります。</t>
  </si>
  <si>
    <t>（注）この試算表は相続人が特殊なｹｰｽ（養子、代襲相続など）には対応していません。</t>
  </si>
  <si>
    <t>なお、配偶者以外の相続人の人数は10人が上限となっております。</t>
  </si>
  <si>
    <t>　また、非上場株式等の納税猶予制度にも対応しておりません。　</t>
  </si>
  <si>
    <t>契約者（保険料負担者）が被相続人で被保険者が被相続人以外の保険契約の相続開始時点の解約返戻金</t>
  </si>
  <si>
    <r>
      <t>　相続税試算表の財産の</t>
    </r>
    <r>
      <rPr>
        <b/>
        <sz val="11"/>
        <color indexed="12"/>
        <rFont val="ＭＳ Ｐゴシック"/>
        <family val="3"/>
      </rPr>
      <t>相続税評価額の簡易な出し方の一例</t>
    </r>
    <r>
      <rPr>
        <sz val="11"/>
        <rFont val="ＭＳ Ｐゴシック"/>
        <family val="3"/>
      </rPr>
      <t>です。あくまでも概算額になりますので</t>
    </r>
  </si>
  <si>
    <t>有</t>
  </si>
  <si>
    <t>　　で計算してください。(相続人が兄弟ＯＲ祖父母の場合はさらに1.2倍した金額です。）</t>
  </si>
  <si>
    <t>（単位：円）</t>
  </si>
  <si>
    <t>配偶者以外の法定相続人は？</t>
  </si>
  <si>
    <t>配偶者の実際の取得財産の課税価格</t>
  </si>
  <si>
    <t>一般的な宅地の場合、固定資産税評価額（標準額ではありません）のおおむね1.2倍の金額</t>
  </si>
  <si>
    <t>（地域にもよりますが市の固定資産税評価額算定路線価が時価のおおむね７割、相続税路線価が8割と言われています）</t>
  </si>
  <si>
    <t>3年以内贈与財産</t>
  </si>
  <si>
    <t xml:space="preserve">相続開始前3年以内に相続人に贈与した財産がある場合は相続財産に加算してください（配偶者への居住用財産の贈与特例分は除く）
相続時精算課税制度により贈与している場合は年数は関係なく贈与時の時価で相続財産へ加算してください
</t>
  </si>
  <si>
    <t>　この計算表を利用した結果についてはいかなる場合も当事務所は責任を持てませんので使用される方の責任においてご利用下さい。</t>
  </si>
  <si>
    <t>子</t>
  </si>
  <si>
    <t>3000万円＋相続人の数×600万円</t>
  </si>
  <si>
    <t>（税率表、控除額は平成25年度税制改正大綱に基づくものですが平成25年3月
の国会で決議されるまでは成立しておりません。
また、改正時期は平成27年1月1日以後の相続になります。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</si>
</sst>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0_ "/>
    <numFmt numFmtId="178" formatCode="#,###&quot;口&quot;"/>
    <numFmt numFmtId="179" formatCode="#,###\(\1&quot;万&quot;&quot;口&quot;&quot;当&quot;&quot;た&quot;&quot;り&quot;\)"/>
    <numFmt numFmtId="180" formatCode="#,###&quot;㎡&quot;"/>
    <numFmt numFmtId="181" formatCode="#,###.##&quot;㎡&quot;"/>
    <numFmt numFmtId="182" formatCode="#,##0;&quot;△ &quot;#,##0"/>
    <numFmt numFmtId="183" formatCode="#,##0_ ;[Red]\-#,##0\ "/>
    <numFmt numFmtId="184" formatCode="#,##0.0000;[Red]\-#,##0.0000"/>
    <numFmt numFmtId="185" formatCode="#,###&quot;株&quot;"/>
    <numFmt numFmtId="186" formatCode="#,##0&quot;株&quot;"/>
    <numFmt numFmtId="187" formatCode="#,##0&quot;米&quot;\ﾄ\ﾞ\ﾙ"/>
    <numFmt numFmtId="188" formatCode="[$-411]ge\.m\.d;@"/>
    <numFmt numFmtId="189" formatCode="#,##0&quot;口&quot;"/>
    <numFmt numFmtId="190" formatCode="#,##0&quot;人&quot;"/>
    <numFmt numFmtId="191" formatCode="&quot;子&quot;#,##0"/>
    <numFmt numFmtId="192" formatCode="&quot;△&quot;#,##0;[Red]\-#,##0"/>
    <numFmt numFmtId="193" formatCode="#,###_ ;[Red]\-#,##0\ "/>
    <numFmt numFmtId="194" formatCode="#.000"/>
    <numFmt numFmtId="195" formatCode="#,###"/>
    <numFmt numFmtId="196" formatCode="#.###"/>
    <numFmt numFmtId="197" formatCode="0.000_);[Red]\(0.000\)"/>
    <numFmt numFmtId="198" formatCode="&quot;Yes&quot;;&quot;Yes&quot;;&quot;No&quot;"/>
    <numFmt numFmtId="199" formatCode="&quot;True&quot;;&quot;True&quot;;&quot;False&quot;"/>
    <numFmt numFmtId="200" formatCode="&quot;On&quot;;&quot;On&quot;;&quot;Off&quot;"/>
    <numFmt numFmtId="201" formatCode="[$€-2]\ #,##0.00_);[Red]\([$€-2]\ #,##0.00\)"/>
    <numFmt numFmtId="202" formatCode="0.000&quot;(２割加算有）&quot;"/>
    <numFmt numFmtId="203" formatCode="0.000&quot;(2割加算有）&quot;"/>
    <numFmt numFmtId="204" formatCode="&quot;相続人&quot;#,##0"/>
  </numFmts>
  <fonts count="50">
    <font>
      <sz val="11"/>
      <name val="ＭＳ Ｐゴシック"/>
      <family val="3"/>
    </font>
    <font>
      <sz val="6"/>
      <name val="ＭＳ Ｐゴシック"/>
      <family val="3"/>
    </font>
    <font>
      <b/>
      <sz val="11"/>
      <name val="ＭＳ Ｐゴシック"/>
      <family val="3"/>
    </font>
    <font>
      <sz val="9"/>
      <name val="ＭＳ Ｐゴシック"/>
      <family val="3"/>
    </font>
    <font>
      <b/>
      <sz val="16"/>
      <name val="ＭＳ Ｐゴシック"/>
      <family val="3"/>
    </font>
    <font>
      <b/>
      <sz val="9"/>
      <name val="ＭＳ Ｐゴシック"/>
      <family val="3"/>
    </font>
    <font>
      <sz val="11"/>
      <color indexed="10"/>
      <name val="ＭＳ Ｐゴシック"/>
      <family val="3"/>
    </font>
    <font>
      <b/>
      <sz val="12"/>
      <name val="ＭＳ Ｐゴシック"/>
      <family val="3"/>
    </font>
    <font>
      <sz val="8"/>
      <name val="ＭＳ Ｐゴシック"/>
      <family val="3"/>
    </font>
    <font>
      <b/>
      <sz val="10"/>
      <name val="ＭＳ Ｐゴシック"/>
      <family val="3"/>
    </font>
    <font>
      <sz val="12"/>
      <name val="ＭＳ Ｐゴシック"/>
      <family val="3"/>
    </font>
    <font>
      <sz val="9"/>
      <color indexed="10"/>
      <name val="ＭＳ Ｐゴシック"/>
      <family val="3"/>
    </font>
    <font>
      <b/>
      <sz val="10"/>
      <color indexed="12"/>
      <name val="ＭＳ Ｐゴシック"/>
      <family val="3"/>
    </font>
    <font>
      <sz val="10"/>
      <color indexed="10"/>
      <name val="ＭＳ Ｐゴシック"/>
      <family val="3"/>
    </font>
    <font>
      <b/>
      <sz val="11"/>
      <color indexed="12"/>
      <name val="ＭＳ Ｐゴシック"/>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style="hair"/>
      <right style="hair"/>
      <top style="thin"/>
      <bottom style="thin"/>
    </border>
    <border>
      <left style="thin"/>
      <right>
        <color indexed="63"/>
      </right>
      <top>
        <color indexed="63"/>
      </top>
      <bottom style="hair"/>
    </border>
    <border>
      <left style="thin"/>
      <right style="thin"/>
      <top>
        <color indexed="63"/>
      </top>
      <bottom>
        <color indexed="63"/>
      </bottom>
    </border>
    <border>
      <left style="hair"/>
      <right>
        <color indexed="63"/>
      </right>
      <top style="thin"/>
      <bottom style="thin"/>
    </border>
    <border>
      <left>
        <color indexed="63"/>
      </left>
      <right style="double"/>
      <top style="double"/>
      <bottom style="thin"/>
    </border>
    <border>
      <left>
        <color indexed="63"/>
      </left>
      <right style="double"/>
      <top style="thin"/>
      <bottom>
        <color indexed="63"/>
      </bottom>
    </border>
    <border>
      <left>
        <color indexed="63"/>
      </left>
      <right style="double"/>
      <top style="double"/>
      <bottom style="double"/>
    </border>
    <border>
      <left style="thin"/>
      <right style="thin"/>
      <top style="thin"/>
      <bottom>
        <color indexed="63"/>
      </bottom>
    </border>
    <border>
      <left style="thin"/>
      <right style="thin"/>
      <top>
        <color indexed="63"/>
      </top>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color indexed="63"/>
      </left>
      <right style="thin"/>
      <top style="double"/>
      <bottom style="double"/>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double"/>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1">
    <xf numFmtId="0" fontId="0" fillId="0" borderId="0" xfId="0" applyAlignment="1">
      <alignment vertical="center"/>
    </xf>
    <xf numFmtId="0" fontId="0" fillId="0" borderId="0" xfId="0" applyFill="1" applyAlignment="1">
      <alignment vertical="center"/>
    </xf>
    <xf numFmtId="38" fontId="0" fillId="0" borderId="0" xfId="0" applyNumberFormat="1" applyFill="1" applyAlignment="1">
      <alignment vertical="center"/>
    </xf>
    <xf numFmtId="38" fontId="0" fillId="0" borderId="0" xfId="48" applyAlignment="1">
      <alignment vertical="center"/>
    </xf>
    <xf numFmtId="0" fontId="4" fillId="0" borderId="0" xfId="0" applyFont="1" applyAlignment="1">
      <alignment vertical="center"/>
    </xf>
    <xf numFmtId="38" fontId="0" fillId="0" borderId="0" xfId="48" applyFont="1" applyAlignment="1">
      <alignment vertical="center"/>
    </xf>
    <xf numFmtId="0" fontId="0" fillId="0" borderId="0" xfId="0" applyAlignment="1">
      <alignment vertical="center" shrinkToFit="1"/>
    </xf>
    <xf numFmtId="0" fontId="3" fillId="0" borderId="0" xfId="0" applyFont="1" applyAlignment="1">
      <alignment horizontal="left" vertical="center"/>
    </xf>
    <xf numFmtId="190" fontId="0" fillId="33" borderId="10" xfId="48" applyNumberFormat="1"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0" xfId="0" applyFill="1" applyBorder="1" applyAlignment="1">
      <alignment vertical="center"/>
    </xf>
    <xf numFmtId="38" fontId="2" fillId="33" borderId="10" xfId="48" applyFont="1" applyFill="1" applyBorder="1" applyAlignment="1">
      <alignment vertical="center"/>
    </xf>
    <xf numFmtId="0" fontId="0" fillId="33" borderId="14" xfId="0" applyFill="1" applyBorder="1" applyAlignment="1">
      <alignment horizontal="center" vertical="center"/>
    </xf>
    <xf numFmtId="192" fontId="0" fillId="33" borderId="10" xfId="48" applyNumberFormat="1" applyFill="1" applyBorder="1" applyAlignment="1">
      <alignment vertical="center"/>
    </xf>
    <xf numFmtId="38" fontId="0" fillId="33" borderId="15" xfId="48" applyFont="1" applyFill="1" applyBorder="1" applyAlignment="1">
      <alignment horizontal="center" vertical="center"/>
    </xf>
    <xf numFmtId="0" fontId="0" fillId="33" borderId="16" xfId="0" applyFill="1" applyBorder="1" applyAlignment="1">
      <alignment horizontal="center" vertical="center"/>
    </xf>
    <xf numFmtId="38" fontId="0" fillId="0" borderId="11" xfId="48" applyFill="1" applyBorder="1" applyAlignment="1" applyProtection="1">
      <alignment vertical="center"/>
      <protection locked="0"/>
    </xf>
    <xf numFmtId="38" fontId="0" fillId="0" borderId="12" xfId="48" applyFill="1" applyBorder="1" applyAlignment="1" applyProtection="1">
      <alignment vertical="center"/>
      <protection locked="0"/>
    </xf>
    <xf numFmtId="182" fontId="0" fillId="0" borderId="12" xfId="48" applyNumberFormat="1" applyFill="1" applyBorder="1" applyAlignment="1" applyProtection="1">
      <alignment vertical="center"/>
      <protection locked="0"/>
    </xf>
    <xf numFmtId="182" fontId="0" fillId="0" borderId="13" xfId="48" applyNumberFormat="1" applyFill="1" applyBorder="1" applyAlignment="1" applyProtection="1">
      <alignment vertical="center"/>
      <protection locked="0"/>
    </xf>
    <xf numFmtId="0" fontId="3" fillId="0" borderId="0" xfId="0" applyFont="1" applyAlignment="1">
      <alignment vertical="center" wrapText="1"/>
    </xf>
    <xf numFmtId="0" fontId="9" fillId="0" borderId="0" xfId="0" applyFont="1" applyAlignment="1">
      <alignment horizontal="right" vertical="center"/>
    </xf>
    <xf numFmtId="192" fontId="0" fillId="34" borderId="10" xfId="48" applyNumberFormat="1" applyFill="1" applyBorder="1" applyAlignment="1" applyProtection="1">
      <alignment vertical="center"/>
      <protection locked="0"/>
    </xf>
    <xf numFmtId="0" fontId="0" fillId="0" borderId="0" xfId="0" applyFont="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shrinkToFit="1"/>
    </xf>
    <xf numFmtId="0" fontId="0" fillId="0" borderId="17" xfId="0" applyBorder="1" applyAlignment="1">
      <alignment horizontal="center" vertical="center"/>
    </xf>
    <xf numFmtId="38" fontId="0" fillId="33" borderId="18" xfId="48" applyFont="1" applyFill="1" applyBorder="1" applyAlignment="1">
      <alignment horizontal="center" vertical="center"/>
    </xf>
    <xf numFmtId="38" fontId="7" fillId="33" borderId="19" xfId="48" applyFont="1" applyFill="1" applyBorder="1" applyAlignment="1">
      <alignment vertical="center"/>
    </xf>
    <xf numFmtId="38" fontId="7" fillId="33" borderId="20" xfId="48" applyFont="1" applyFill="1" applyBorder="1" applyAlignment="1">
      <alignment vertical="center"/>
    </xf>
    <xf numFmtId="38" fontId="7" fillId="35" borderId="21" xfId="48" applyFont="1" applyFill="1" applyBorder="1"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10" xfId="0" applyBorder="1" applyAlignment="1">
      <alignment vertical="center" shrinkToFit="1"/>
    </xf>
    <xf numFmtId="0" fontId="0" fillId="35" borderId="10" xfId="0" applyFill="1" applyBorder="1" applyAlignment="1">
      <alignment horizontal="center" vertical="center"/>
    </xf>
    <xf numFmtId="0" fontId="0" fillId="35" borderId="10" xfId="0" applyFill="1" applyBorder="1" applyAlignment="1">
      <alignment horizontal="center" vertical="center" shrinkToFit="1"/>
    </xf>
    <xf numFmtId="0" fontId="11" fillId="0" borderId="0" xfId="0" applyFont="1" applyAlignment="1">
      <alignment horizontal="left" vertical="center"/>
    </xf>
    <xf numFmtId="0" fontId="12" fillId="0" borderId="0" xfId="0" applyFont="1" applyAlignment="1">
      <alignment horizontal="right" vertical="center"/>
    </xf>
    <xf numFmtId="0" fontId="6" fillId="0" borderId="17" xfId="0" applyFont="1" applyBorder="1" applyAlignment="1">
      <alignment vertical="center" shrinkToFit="1"/>
    </xf>
    <xf numFmtId="0" fontId="6" fillId="0" borderId="23" xfId="0" applyFont="1" applyBorder="1" applyAlignment="1">
      <alignment vertical="center" shrinkToFit="1"/>
    </xf>
    <xf numFmtId="0" fontId="0" fillId="0" borderId="10" xfId="0" applyBorder="1" applyAlignment="1" applyProtection="1">
      <alignment horizontal="center" vertical="center"/>
      <protection locked="0"/>
    </xf>
    <xf numFmtId="0" fontId="0" fillId="33" borderId="23" xfId="0" applyFill="1" applyBorder="1" applyAlignment="1">
      <alignment vertical="center" shrinkToFit="1"/>
    </xf>
    <xf numFmtId="0" fontId="0" fillId="0" borderId="23" xfId="0" applyBorder="1" applyAlignment="1" applyProtection="1">
      <alignment horizontal="center" vertical="center"/>
      <protection locked="0"/>
    </xf>
    <xf numFmtId="0" fontId="3" fillId="33" borderId="10" xfId="0" applyFont="1" applyFill="1" applyBorder="1" applyAlignment="1">
      <alignment horizontal="center" vertical="center" shrinkToFit="1"/>
    </xf>
    <xf numFmtId="0" fontId="3" fillId="0" borderId="0" xfId="0" applyFont="1" applyAlignment="1">
      <alignment vertical="center" shrinkToFit="1"/>
    </xf>
    <xf numFmtId="38" fontId="0" fillId="33" borderId="24" xfId="48" applyFont="1" applyFill="1" applyBorder="1" applyAlignment="1">
      <alignment horizontal="center" vertical="center"/>
    </xf>
    <xf numFmtId="197" fontId="0" fillId="33" borderId="25" xfId="0" applyNumberFormat="1" applyFill="1" applyBorder="1" applyAlignment="1">
      <alignment horizontal="center" vertical="center"/>
    </xf>
    <xf numFmtId="197" fontId="0" fillId="33" borderId="26" xfId="0" applyNumberFormat="1" applyFill="1" applyBorder="1" applyAlignment="1">
      <alignment horizontal="center" vertical="center"/>
    </xf>
    <xf numFmtId="197" fontId="0" fillId="33" borderId="27" xfId="0" applyNumberFormat="1" applyFill="1" applyBorder="1" applyAlignment="1">
      <alignment horizontal="center" vertical="center"/>
    </xf>
    <xf numFmtId="197" fontId="0" fillId="33" borderId="28" xfId="0" applyNumberFormat="1" applyFill="1" applyBorder="1" applyAlignment="1">
      <alignment horizontal="center" vertical="center"/>
    </xf>
    <xf numFmtId="0" fontId="8" fillId="0" borderId="29" xfId="0" applyFont="1" applyBorder="1" applyAlignment="1">
      <alignment horizontal="center" vertical="center"/>
    </xf>
    <xf numFmtId="0" fontId="3" fillId="0" borderId="10" xfId="0" applyFont="1" applyBorder="1" applyAlignment="1" applyProtection="1">
      <alignment horizontal="center" vertical="center"/>
      <protection locked="0"/>
    </xf>
    <xf numFmtId="38" fontId="0" fillId="33" borderId="16" xfId="48" applyFont="1" applyFill="1" applyBorder="1" applyAlignment="1">
      <alignment vertical="center"/>
    </xf>
    <xf numFmtId="38" fontId="0" fillId="33" borderId="30" xfId="48" applyFont="1" applyFill="1" applyBorder="1" applyAlignment="1">
      <alignment vertical="center"/>
    </xf>
    <xf numFmtId="38" fontId="0" fillId="33" borderId="11" xfId="48" applyFill="1" applyBorder="1" applyAlignment="1">
      <alignment vertical="center"/>
    </xf>
    <xf numFmtId="38" fontId="0" fillId="33" borderId="31" xfId="48" applyFill="1" applyBorder="1" applyAlignment="1">
      <alignment vertical="center"/>
    </xf>
    <xf numFmtId="38" fontId="0" fillId="33" borderId="23" xfId="48" applyFill="1" applyBorder="1" applyAlignment="1">
      <alignment vertical="center"/>
    </xf>
    <xf numFmtId="38" fontId="0" fillId="33" borderId="14" xfId="48" applyFont="1" applyFill="1" applyBorder="1" applyAlignment="1">
      <alignment horizontal="center" vertical="center"/>
    </xf>
    <xf numFmtId="197" fontId="0" fillId="33" borderId="32" xfId="0" applyNumberFormat="1" applyFill="1" applyBorder="1" applyAlignment="1">
      <alignment horizontal="center" vertical="center"/>
    </xf>
    <xf numFmtId="197" fontId="0" fillId="33" borderId="33" xfId="0" applyNumberFormat="1" applyFill="1" applyBorder="1" applyAlignment="1">
      <alignment horizontal="center" vertical="center"/>
    </xf>
    <xf numFmtId="197" fontId="0" fillId="33" borderId="34" xfId="0" applyNumberFormat="1" applyFill="1" applyBorder="1" applyAlignment="1">
      <alignment horizontal="center" vertical="center"/>
    </xf>
    <xf numFmtId="197" fontId="0" fillId="33" borderId="35" xfId="0" applyNumberFormat="1" applyFill="1" applyBorder="1" applyAlignment="1">
      <alignment horizontal="center" vertical="center"/>
    </xf>
    <xf numFmtId="197" fontId="0" fillId="33" borderId="36" xfId="0" applyNumberFormat="1" applyFill="1" applyBorder="1" applyAlignment="1">
      <alignment horizontal="center" vertical="center"/>
    </xf>
    <xf numFmtId="197" fontId="0" fillId="33" borderId="37" xfId="0" applyNumberFormat="1" applyFill="1" applyBorder="1" applyAlignment="1">
      <alignment horizontal="center" vertical="center"/>
    </xf>
    <xf numFmtId="197" fontId="0" fillId="33" borderId="38" xfId="0" applyNumberFormat="1" applyFill="1" applyBorder="1" applyAlignment="1">
      <alignment horizontal="center" vertical="center"/>
    </xf>
    <xf numFmtId="197" fontId="0" fillId="33" borderId="39" xfId="0" applyNumberFormat="1" applyFill="1" applyBorder="1" applyAlignment="1">
      <alignment horizontal="center" vertical="center"/>
    </xf>
    <xf numFmtId="0" fontId="4" fillId="0" borderId="0" xfId="0" applyFont="1" applyAlignment="1">
      <alignment vertical="top"/>
    </xf>
    <xf numFmtId="0" fontId="0" fillId="0" borderId="0" xfId="0" applyAlignment="1">
      <alignment horizontal="right" vertical="top"/>
    </xf>
    <xf numFmtId="0" fontId="12" fillId="0" borderId="0" xfId="0" applyFont="1" applyAlignment="1">
      <alignment horizontal="right"/>
    </xf>
    <xf numFmtId="204" fontId="0" fillId="33" borderId="33" xfId="0" applyNumberFormat="1" applyFill="1" applyBorder="1" applyAlignment="1">
      <alignment horizontal="center" vertical="center"/>
    </xf>
    <xf numFmtId="204" fontId="0" fillId="33" borderId="34" xfId="0" applyNumberFormat="1" applyFill="1" applyBorder="1" applyAlignment="1">
      <alignment horizontal="center" vertical="center"/>
    </xf>
    <xf numFmtId="0" fontId="0" fillId="36" borderId="10" xfId="0" applyFill="1" applyBorder="1" applyAlignment="1">
      <alignment vertical="center"/>
    </xf>
    <xf numFmtId="0" fontId="0" fillId="36" borderId="10" xfId="0" applyFill="1" applyBorder="1" applyAlignment="1">
      <alignment vertical="center" wrapText="1" shrinkToFit="1"/>
    </xf>
    <xf numFmtId="190" fontId="0" fillId="33" borderId="40" xfId="48" applyNumberFormat="1" applyFill="1" applyBorder="1" applyAlignment="1">
      <alignment vertical="center"/>
    </xf>
    <xf numFmtId="190" fontId="0" fillId="33" borderId="41" xfId="48" applyNumberFormat="1" applyFill="1" applyBorder="1" applyAlignment="1">
      <alignment vertical="center"/>
    </xf>
    <xf numFmtId="190" fontId="0" fillId="33" borderId="14" xfId="48" applyNumberFormat="1" applyFont="1" applyFill="1" applyBorder="1" applyAlignment="1">
      <alignment vertical="center"/>
    </xf>
    <xf numFmtId="38" fontId="0" fillId="33" borderId="40" xfId="48" applyFont="1" applyFill="1" applyBorder="1" applyAlignment="1">
      <alignment horizontal="center" vertical="center"/>
    </xf>
    <xf numFmtId="0" fontId="3" fillId="0" borderId="0" xfId="0" applyFont="1" applyAlignment="1">
      <alignment horizontal="center" vertical="center" shrinkToFit="1"/>
    </xf>
    <xf numFmtId="38" fontId="10" fillId="33" borderId="42" xfId="48" applyFont="1" applyFill="1" applyBorder="1" applyAlignment="1">
      <alignment horizontal="center" vertical="center" shrinkToFit="1"/>
    </xf>
    <xf numFmtId="38" fontId="10" fillId="33" borderId="40" xfId="48" applyFont="1" applyFill="1" applyBorder="1" applyAlignment="1">
      <alignment horizontal="center" vertical="center" shrinkToFit="1"/>
    </xf>
    <xf numFmtId="38" fontId="7" fillId="34" borderId="43" xfId="48" applyFont="1" applyFill="1" applyBorder="1" applyAlignment="1" applyProtection="1">
      <alignment horizontal="center" vertical="center" wrapText="1"/>
      <protection locked="0"/>
    </xf>
    <xf numFmtId="38" fontId="7" fillId="34" borderId="44" xfId="48" applyFont="1" applyFill="1" applyBorder="1" applyAlignment="1" applyProtection="1">
      <alignment horizontal="center" vertical="center" wrapText="1"/>
      <protection locked="0"/>
    </xf>
    <xf numFmtId="0" fontId="0" fillId="33" borderId="14"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38" fontId="0" fillId="33" borderId="14" xfId="48" applyFill="1" applyBorder="1" applyAlignment="1">
      <alignment horizontal="center" vertical="center"/>
    </xf>
    <xf numFmtId="38" fontId="0" fillId="33" borderId="40" xfId="48" applyFill="1" applyBorder="1" applyAlignment="1">
      <alignment horizontal="center" vertical="center"/>
    </xf>
    <xf numFmtId="38" fontId="0" fillId="33" borderId="41" xfId="48" applyFill="1" applyBorder="1" applyAlignment="1">
      <alignment horizontal="center" vertical="center"/>
    </xf>
    <xf numFmtId="0" fontId="8" fillId="34" borderId="0" xfId="0" applyFont="1" applyFill="1" applyBorder="1" applyAlignment="1">
      <alignment horizontal="left" vertical="center" wrapText="1"/>
    </xf>
    <xf numFmtId="38" fontId="15" fillId="0" borderId="45" xfId="48" applyFont="1" applyFill="1" applyBorder="1" applyAlignment="1">
      <alignment horizontal="center" vertical="center" shrinkToFit="1"/>
    </xf>
    <xf numFmtId="38" fontId="15" fillId="0" borderId="0" xfId="48" applyFont="1" applyFill="1" applyBorder="1" applyAlignment="1">
      <alignment horizontal="center" vertical="center" shrinkToFit="1"/>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5" borderId="48" xfId="0" applyFont="1" applyFill="1" applyBorder="1" applyAlignment="1">
      <alignment horizontal="center" vertical="center"/>
    </xf>
    <xf numFmtId="0" fontId="7" fillId="35" borderId="49" xfId="0" applyFont="1" applyFill="1" applyBorder="1" applyAlignment="1">
      <alignment horizontal="center" vertical="center"/>
    </xf>
    <xf numFmtId="0" fontId="0" fillId="33" borderId="32" xfId="0"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0" fillId="33" borderId="51" xfId="0" applyFill="1" applyBorder="1" applyAlignment="1" applyProtection="1">
      <alignment horizontal="center" vertical="center"/>
      <protection/>
    </xf>
    <xf numFmtId="38" fontId="0" fillId="33" borderId="33" xfId="48" applyFill="1" applyBorder="1" applyAlignment="1" applyProtection="1">
      <alignment horizontal="center" vertical="center"/>
      <protection/>
    </xf>
    <xf numFmtId="38" fontId="0" fillId="33" borderId="52" xfId="48" applyFill="1" applyBorder="1" applyAlignment="1" applyProtection="1">
      <alignment horizontal="center" vertical="center"/>
      <protection/>
    </xf>
    <xf numFmtId="38" fontId="0" fillId="33" borderId="53" xfId="48" applyFill="1" applyBorder="1" applyAlignment="1" applyProtection="1">
      <alignment horizontal="center" vertical="center"/>
      <protection/>
    </xf>
    <xf numFmtId="0" fontId="0" fillId="33" borderId="33" xfId="0" applyFill="1" applyBorder="1" applyAlignment="1" applyProtection="1">
      <alignment horizontal="center" vertical="center" shrinkToFit="1"/>
      <protection/>
    </xf>
    <xf numFmtId="0" fontId="0" fillId="33" borderId="52" xfId="0" applyFill="1" applyBorder="1" applyAlignment="1" applyProtection="1">
      <alignment horizontal="center" vertical="center" shrinkToFit="1"/>
      <protection/>
    </xf>
    <xf numFmtId="0" fontId="0" fillId="33" borderId="53" xfId="0" applyFill="1" applyBorder="1" applyAlignment="1" applyProtection="1">
      <alignment horizontal="center" vertical="center" shrinkToFit="1"/>
      <protection/>
    </xf>
    <xf numFmtId="0" fontId="0" fillId="33" borderId="33" xfId="0" applyFill="1" applyBorder="1" applyAlignment="1" applyProtection="1">
      <alignment horizontal="center" vertical="center"/>
      <protection/>
    </xf>
    <xf numFmtId="0" fontId="0" fillId="33" borderId="52"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54"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7" fillId="33" borderId="56" xfId="0" applyFont="1" applyFill="1" applyBorder="1" applyAlignment="1">
      <alignment horizontal="center" vertical="center"/>
    </xf>
    <xf numFmtId="0" fontId="7" fillId="33" borderId="57" xfId="0" applyFont="1" applyFill="1" applyBorder="1" applyAlignment="1">
      <alignment horizontal="center" vertical="center"/>
    </xf>
    <xf numFmtId="38" fontId="2" fillId="33" borderId="14" xfId="48" applyFont="1" applyFill="1" applyBorder="1" applyAlignment="1">
      <alignment horizontal="center" vertical="center"/>
    </xf>
    <xf numFmtId="38" fontId="2" fillId="33" borderId="40" xfId="48" applyFont="1" applyFill="1" applyBorder="1" applyAlignment="1">
      <alignment horizontal="center" vertical="center"/>
    </xf>
    <xf numFmtId="38" fontId="2" fillId="33" borderId="41" xfId="48" applyFont="1" applyFill="1" applyBorder="1" applyAlignment="1">
      <alignment horizontal="center" vertical="center"/>
    </xf>
    <xf numFmtId="38" fontId="0" fillId="33" borderId="33" xfId="48" applyFont="1" applyFill="1" applyBorder="1" applyAlignment="1" applyProtection="1">
      <alignment horizontal="center" vertical="center"/>
      <protection/>
    </xf>
    <xf numFmtId="38" fontId="0" fillId="33" borderId="52" xfId="48" applyFont="1" applyFill="1" applyBorder="1" applyAlignment="1" applyProtection="1">
      <alignment horizontal="center" vertical="center"/>
      <protection/>
    </xf>
    <xf numFmtId="0" fontId="11" fillId="0" borderId="0" xfId="0" applyFont="1" applyAlignment="1">
      <alignment horizontal="center" vertical="center"/>
    </xf>
    <xf numFmtId="0" fontId="13" fillId="35" borderId="58" xfId="0" applyFont="1" applyFill="1" applyBorder="1" applyAlignment="1">
      <alignment horizontal="left" vertical="center" shrinkToFit="1"/>
    </xf>
    <xf numFmtId="0" fontId="13" fillId="35" borderId="45" xfId="0" applyFont="1" applyFill="1" applyBorder="1" applyAlignment="1">
      <alignment horizontal="left" vertical="center" shrinkToFit="1"/>
    </xf>
    <xf numFmtId="0" fontId="13" fillId="35" borderId="47" xfId="0" applyFont="1" applyFill="1" applyBorder="1" applyAlignment="1">
      <alignment horizontal="left" vertical="center" shrinkToFit="1"/>
    </xf>
    <xf numFmtId="0" fontId="0" fillId="0" borderId="41" xfId="0" applyBorder="1" applyAlignment="1">
      <alignment vertical="center"/>
    </xf>
    <xf numFmtId="0" fontId="13" fillId="35" borderId="30" xfId="0" applyFont="1" applyFill="1" applyBorder="1" applyAlignment="1">
      <alignment horizontal="left" vertical="center"/>
    </xf>
    <xf numFmtId="0" fontId="13" fillId="35" borderId="29" xfId="0" applyFont="1" applyFill="1" applyBorder="1" applyAlignment="1">
      <alignment horizontal="left" vertical="center"/>
    </xf>
    <xf numFmtId="0" fontId="13" fillId="35" borderId="59" xfId="0" applyFont="1" applyFill="1" applyBorder="1" applyAlignment="1">
      <alignment horizontal="left" vertical="center"/>
    </xf>
    <xf numFmtId="0" fontId="3" fillId="0" borderId="30" xfId="0" applyFont="1" applyBorder="1" applyAlignment="1">
      <alignment horizontal="left" vertical="top" shrinkToFit="1"/>
    </xf>
    <xf numFmtId="0" fontId="3" fillId="0" borderId="29" xfId="0" applyFont="1" applyBorder="1" applyAlignment="1">
      <alignment horizontal="left" vertical="top" shrinkToFit="1"/>
    </xf>
    <xf numFmtId="0" fontId="5" fillId="0" borderId="0" xfId="0" applyFont="1" applyAlignment="1">
      <alignment horizontal="left" wrapText="1"/>
    </xf>
    <xf numFmtId="0" fontId="3" fillId="0" borderId="29" xfId="0" applyFont="1" applyBorder="1" applyAlignment="1">
      <alignment horizontal="center" vertical="center" shrinkToFit="1"/>
    </xf>
    <xf numFmtId="0" fontId="3" fillId="0" borderId="0" xfId="0" applyFont="1" applyAlignment="1">
      <alignment horizontal="left" vertical="center"/>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3"/>
  <sheetViews>
    <sheetView showGridLines="0" showZeros="0" tabSelected="1" zoomScalePageLayoutView="0" workbookViewId="0" topLeftCell="A37">
      <selection activeCell="F49" sqref="F49:G49"/>
    </sheetView>
  </sheetViews>
  <sheetFormatPr defaultColWidth="9.00390625" defaultRowHeight="13.5"/>
  <cols>
    <col min="1" max="1" width="18.625" style="0" customWidth="1"/>
    <col min="2" max="2" width="17.625" style="0" customWidth="1"/>
    <col min="3" max="3" width="14.125" style="0" customWidth="1"/>
    <col min="4" max="7" width="11.625" style="0" customWidth="1"/>
    <col min="8" max="8" width="7.375" style="0" hidden="1" customWidth="1"/>
    <col min="9" max="9" width="11.875" style="0" hidden="1" customWidth="1"/>
  </cols>
  <sheetData>
    <row r="1" spans="1:7" ht="18" customHeight="1">
      <c r="A1" s="72" t="s">
        <v>34</v>
      </c>
      <c r="G1" s="73" t="s">
        <v>81</v>
      </c>
    </row>
    <row r="2" spans="1:7" s="35" customFormat="1" ht="10.5" customHeight="1">
      <c r="A2" s="123" t="s">
        <v>68</v>
      </c>
      <c r="B2" s="123"/>
      <c r="C2" s="83" t="s">
        <v>71</v>
      </c>
      <c r="D2" s="83"/>
      <c r="E2" s="83"/>
      <c r="F2" s="134" t="s">
        <v>70</v>
      </c>
      <c r="G2" s="134"/>
    </row>
    <row r="3" spans="1:7" s="35" customFormat="1" ht="10.5" customHeight="1">
      <c r="A3" s="123"/>
      <c r="B3" s="123"/>
      <c r="C3" s="83"/>
      <c r="D3" s="83"/>
      <c r="E3" s="83"/>
      <c r="F3" s="83" t="s">
        <v>69</v>
      </c>
      <c r="G3" s="83"/>
    </row>
    <row r="4" spans="1:7" ht="15.75" customHeight="1">
      <c r="A4" s="13" t="s">
        <v>39</v>
      </c>
      <c r="B4" s="46" t="s">
        <v>79</v>
      </c>
      <c r="C4" s="131" t="s">
        <v>80</v>
      </c>
      <c r="D4" s="132"/>
      <c r="E4" s="132"/>
      <c r="F4" s="132"/>
      <c r="G4" s="132"/>
    </row>
    <row r="5" spans="1:7" ht="15.75" customHeight="1">
      <c r="A5" s="49" t="s">
        <v>82</v>
      </c>
      <c r="B5" s="57" t="s">
        <v>89</v>
      </c>
      <c r="C5" s="124" t="s">
        <v>74</v>
      </c>
      <c r="D5" s="125"/>
      <c r="E5" s="125"/>
      <c r="F5" s="125"/>
      <c r="G5" s="126"/>
    </row>
    <row r="6" spans="1:7" ht="15.75" customHeight="1">
      <c r="A6" s="47" t="s">
        <v>40</v>
      </c>
      <c r="B6" s="48">
        <v>3</v>
      </c>
      <c r="C6" s="128" t="s">
        <v>76</v>
      </c>
      <c r="D6" s="129"/>
      <c r="E6" s="129"/>
      <c r="F6" s="129"/>
      <c r="G6" s="130"/>
    </row>
    <row r="7" spans="1:7" ht="10.5" customHeight="1">
      <c r="A7" s="6"/>
      <c r="C7" s="135" t="s">
        <v>75</v>
      </c>
      <c r="D7" s="135"/>
      <c r="E7" s="135"/>
      <c r="F7" s="135"/>
      <c r="G7" s="135"/>
    </row>
    <row r="8" spans="3:7" ht="8.25" customHeight="1">
      <c r="C8" s="56"/>
      <c r="D8" s="56"/>
      <c r="E8" s="56"/>
      <c r="F8" s="56"/>
      <c r="G8" s="56"/>
    </row>
    <row r="9" spans="1:7" ht="16.5" customHeight="1">
      <c r="A9" s="10" t="s">
        <v>0</v>
      </c>
      <c r="B9" s="10" t="s">
        <v>1</v>
      </c>
      <c r="C9" s="10" t="s">
        <v>2</v>
      </c>
      <c r="D9" s="88" t="s">
        <v>3</v>
      </c>
      <c r="E9" s="89"/>
      <c r="F9" s="89"/>
      <c r="G9" s="90"/>
    </row>
    <row r="10" spans="1:7" ht="15.75" customHeight="1">
      <c r="A10" s="9" t="s">
        <v>4</v>
      </c>
      <c r="B10" s="9"/>
      <c r="C10" s="19"/>
      <c r="D10" s="101" t="s">
        <v>27</v>
      </c>
      <c r="E10" s="102"/>
      <c r="F10" s="102"/>
      <c r="G10" s="103"/>
    </row>
    <row r="11" spans="1:7" ht="15.75" customHeight="1">
      <c r="A11" s="11" t="s">
        <v>5</v>
      </c>
      <c r="B11" s="11" t="s">
        <v>6</v>
      </c>
      <c r="C11" s="20"/>
      <c r="D11" s="104"/>
      <c r="E11" s="105"/>
      <c r="F11" s="105"/>
      <c r="G11" s="106"/>
    </row>
    <row r="12" spans="1:7" ht="15.75" customHeight="1">
      <c r="A12" s="11" t="s">
        <v>5</v>
      </c>
      <c r="B12" s="11" t="s">
        <v>7</v>
      </c>
      <c r="C12" s="20"/>
      <c r="D12" s="107" t="s">
        <v>37</v>
      </c>
      <c r="E12" s="108"/>
      <c r="F12" s="108"/>
      <c r="G12" s="109"/>
    </row>
    <row r="13" spans="1:7" ht="15.75" customHeight="1">
      <c r="A13" s="11" t="s">
        <v>8</v>
      </c>
      <c r="B13" s="11"/>
      <c r="C13" s="20"/>
      <c r="D13" s="104"/>
      <c r="E13" s="105"/>
      <c r="F13" s="105"/>
      <c r="G13" s="106"/>
    </row>
    <row r="14" spans="1:7" ht="15.75" customHeight="1">
      <c r="A14" s="11" t="s">
        <v>9</v>
      </c>
      <c r="B14" s="11"/>
      <c r="C14" s="20"/>
      <c r="D14" s="104"/>
      <c r="E14" s="105"/>
      <c r="F14" s="105"/>
      <c r="G14" s="106"/>
    </row>
    <row r="15" spans="1:7" ht="15.75" customHeight="1">
      <c r="A15" s="11" t="s">
        <v>10</v>
      </c>
      <c r="B15" s="11"/>
      <c r="C15" s="20"/>
      <c r="D15" s="121" t="s">
        <v>64</v>
      </c>
      <c r="E15" s="122"/>
      <c r="F15" s="122"/>
      <c r="G15" s="106"/>
    </row>
    <row r="16" spans="1:7" ht="15.75" customHeight="1">
      <c r="A16" s="11" t="s">
        <v>11</v>
      </c>
      <c r="B16" s="11"/>
      <c r="C16" s="20"/>
      <c r="D16" s="104"/>
      <c r="E16" s="105"/>
      <c r="F16" s="105"/>
      <c r="G16" s="106"/>
    </row>
    <row r="17" spans="1:7" ht="15.75" customHeight="1">
      <c r="A17" s="11" t="s">
        <v>12</v>
      </c>
      <c r="B17" s="11"/>
      <c r="C17" s="20"/>
      <c r="D17" s="104"/>
      <c r="E17" s="105"/>
      <c r="F17" s="105"/>
      <c r="G17" s="106"/>
    </row>
    <row r="18" spans="1:7" ht="15.75" customHeight="1">
      <c r="A18" s="11" t="s">
        <v>13</v>
      </c>
      <c r="B18" s="11"/>
      <c r="C18" s="20"/>
      <c r="D18" s="104"/>
      <c r="E18" s="105"/>
      <c r="F18" s="105"/>
      <c r="G18" s="106"/>
    </row>
    <row r="19" spans="1:7" ht="15.75" customHeight="1">
      <c r="A19" s="11" t="s">
        <v>14</v>
      </c>
      <c r="B19" s="11"/>
      <c r="C19" s="20"/>
      <c r="D19" s="121" t="s">
        <v>64</v>
      </c>
      <c r="E19" s="122"/>
      <c r="F19" s="122"/>
      <c r="G19" s="106"/>
    </row>
    <row r="20" spans="1:7" ht="15.75" customHeight="1">
      <c r="A20" s="11" t="s">
        <v>35</v>
      </c>
      <c r="B20" s="11"/>
      <c r="C20" s="20"/>
      <c r="D20" s="104"/>
      <c r="E20" s="105"/>
      <c r="F20" s="105"/>
      <c r="G20" s="106"/>
    </row>
    <row r="21" spans="1:7" ht="15.75" customHeight="1">
      <c r="A21" s="11" t="s">
        <v>15</v>
      </c>
      <c r="B21" s="11"/>
      <c r="C21" s="20"/>
      <c r="D21" s="104"/>
      <c r="E21" s="105"/>
      <c r="F21" s="105"/>
      <c r="G21" s="106"/>
    </row>
    <row r="22" spans="1:7" ht="15.75" customHeight="1">
      <c r="A22" s="11" t="s">
        <v>16</v>
      </c>
      <c r="B22" s="11"/>
      <c r="C22" s="21"/>
      <c r="D22" s="110" t="s">
        <v>36</v>
      </c>
      <c r="E22" s="111"/>
      <c r="F22" s="111"/>
      <c r="G22" s="112"/>
    </row>
    <row r="23" spans="1:7" ht="15.75" customHeight="1">
      <c r="A23" s="12" t="s">
        <v>17</v>
      </c>
      <c r="B23" s="12"/>
      <c r="C23" s="22"/>
      <c r="D23" s="113" t="s">
        <v>36</v>
      </c>
      <c r="E23" s="114"/>
      <c r="F23" s="114"/>
      <c r="G23" s="115"/>
    </row>
    <row r="24" spans="1:9" ht="16.5" customHeight="1">
      <c r="A24" s="10" t="s">
        <v>18</v>
      </c>
      <c r="B24" s="13"/>
      <c r="C24" s="14">
        <f>SUM(C10:C21)-C22-C23</f>
        <v>0</v>
      </c>
      <c r="D24" s="118"/>
      <c r="E24" s="119"/>
      <c r="F24" s="119"/>
      <c r="G24" s="120"/>
      <c r="H24" s="1"/>
      <c r="I24" s="2"/>
    </row>
    <row r="25" spans="3:6" ht="13.5" customHeight="1">
      <c r="C25" s="3"/>
      <c r="D25" s="3"/>
      <c r="E25" s="3"/>
      <c r="F25" s="3"/>
    </row>
    <row r="26" spans="1:7" ht="16.5" customHeight="1">
      <c r="A26" s="88" t="s">
        <v>38</v>
      </c>
      <c r="B26" s="127"/>
      <c r="C26" s="8">
        <f>IF(B4="有",1+B6,B6)</f>
        <v>4</v>
      </c>
      <c r="D26" s="81"/>
      <c r="E26" s="79"/>
      <c r="F26" s="79"/>
      <c r="G26" s="80"/>
    </row>
    <row r="27" spans="1:7" ht="16.5" customHeight="1">
      <c r="A27" s="88" t="s">
        <v>19</v>
      </c>
      <c r="B27" s="90"/>
      <c r="C27" s="16">
        <f>IF(C15&gt;$C$26*5000000,$C$26*5000000,C15)</f>
        <v>0</v>
      </c>
      <c r="D27" s="88" t="s">
        <v>20</v>
      </c>
      <c r="E27" s="89"/>
      <c r="F27" s="89"/>
      <c r="G27" s="90"/>
    </row>
    <row r="28" spans="1:7" ht="16.5" customHeight="1">
      <c r="A28" s="88" t="s">
        <v>21</v>
      </c>
      <c r="B28" s="90"/>
      <c r="C28" s="16">
        <f>IF(C19&gt;$C$26*5000000,$C$26*5000000,C19)</f>
        <v>0</v>
      </c>
      <c r="D28" s="88" t="s">
        <v>20</v>
      </c>
      <c r="E28" s="89"/>
      <c r="F28" s="89"/>
      <c r="G28" s="90"/>
    </row>
    <row r="29" spans="1:7" ht="16.5" customHeight="1">
      <c r="A29" s="88" t="s">
        <v>22</v>
      </c>
      <c r="B29" s="90"/>
      <c r="C29" s="25"/>
      <c r="D29" s="88" t="s">
        <v>36</v>
      </c>
      <c r="E29" s="89"/>
      <c r="F29" s="89"/>
      <c r="G29" s="90"/>
    </row>
    <row r="30" spans="3:6" ht="11.25" customHeight="1">
      <c r="C30" s="3"/>
      <c r="D30" s="3"/>
      <c r="E30" s="3"/>
      <c r="F30" s="3"/>
    </row>
    <row r="31" spans="1:7" ht="16.5" customHeight="1">
      <c r="A31" s="88" t="s">
        <v>23</v>
      </c>
      <c r="B31" s="89"/>
      <c r="C31" s="14">
        <f>C24-SUM(C27:C30)</f>
        <v>0</v>
      </c>
      <c r="D31" s="91"/>
      <c r="E31" s="92"/>
      <c r="F31" s="92"/>
      <c r="G31" s="93"/>
    </row>
    <row r="32" spans="1:7" ht="16.5" customHeight="1">
      <c r="A32" s="88" t="s">
        <v>24</v>
      </c>
      <c r="B32" s="90"/>
      <c r="C32" s="16">
        <f>IF(C31&gt;$C$26*6000000+30000000,$C$26*6000000+30000000,C31)</f>
        <v>0</v>
      </c>
      <c r="D32" s="88" t="s">
        <v>90</v>
      </c>
      <c r="E32" s="89"/>
      <c r="F32" s="89"/>
      <c r="G32" s="90"/>
    </row>
    <row r="33" spans="1:7" ht="16.5" customHeight="1">
      <c r="A33" s="88" t="s">
        <v>25</v>
      </c>
      <c r="B33" s="90"/>
      <c r="C33" s="14">
        <f>C31-C32</f>
        <v>0</v>
      </c>
      <c r="D33" s="91"/>
      <c r="E33" s="92"/>
      <c r="F33" s="92"/>
      <c r="G33" s="93"/>
    </row>
    <row r="34" spans="3:6" ht="12" customHeight="1">
      <c r="C34" s="3"/>
      <c r="D34" s="3"/>
      <c r="E34" s="3"/>
      <c r="F34" s="3"/>
    </row>
    <row r="35" spans="1:7" ht="16.5" customHeight="1">
      <c r="A35" s="15" t="s">
        <v>31</v>
      </c>
      <c r="B35" s="10" t="s">
        <v>32</v>
      </c>
      <c r="C35" s="82" t="s">
        <v>33</v>
      </c>
      <c r="D35" s="63" t="str">
        <f>IF($B$5="子","法定相続分","")</f>
        <v>法定相続分</v>
      </c>
      <c r="E35" s="17">
        <f>IF($B$5="兄弟","法定相続分","")</f>
      </c>
      <c r="F35" s="31">
        <f>IF($B$5="父母","法定相続分","")</f>
      </c>
      <c r="G35" s="51">
        <f>IF($B$5="祖父母","法定相続分","")</f>
      </c>
    </row>
    <row r="36" spans="1:7" ht="15.75" customHeight="1">
      <c r="A36" s="18" t="s">
        <v>39</v>
      </c>
      <c r="B36" s="58">
        <f>ROUNDDOWN($C$33*(D36+E36+F36+G36),-3)</f>
        <v>0</v>
      </c>
      <c r="C36" s="60">
        <f>IF(B36=0,"",B36*LOOKUP(B36,$A$56:$A$63,$B$56:$B$63)-LOOKUP(B36,$A$56:$A$63,$C$56:$C$63))</f>
      </c>
      <c r="D36" s="64">
        <f>IF($B$5="子",IF($B$6&lt;=0,1,IF($B$4="有",0.5,0)),0)</f>
        <v>0.5</v>
      </c>
      <c r="E36" s="52">
        <f>IF($B$5="兄弟",IF($B$6&lt;=0,1,IF($B$4="有",0.75,0)),0)</f>
        <v>0</v>
      </c>
      <c r="F36" s="69">
        <f>IF($B$5="父母",IF($B$6&lt;=0,1,IF($B$4="有",2/3,0)),0)</f>
        <v>0</v>
      </c>
      <c r="G36" s="53">
        <f>IF($B$5="祖父母",IF($B$6&lt;=0,1,IF($B$4="有",2/3,0)),0)</f>
        <v>0</v>
      </c>
    </row>
    <row r="37" spans="1:8" ht="15.75" customHeight="1">
      <c r="A37" s="75">
        <v>1</v>
      </c>
      <c r="B37" s="58">
        <f>ROUNDDOWN($C$33*(D37+E37+F37+G37),-3)</f>
        <v>0</v>
      </c>
      <c r="C37" s="61">
        <f>IF(B37=0,"",B37*LOOKUP(B37,$A$56:$A$63,$B$56:$B$63)-LOOKUP(B37,$A$56:$A$63,$C$56:$C$63))</f>
      </c>
      <c r="D37" s="65">
        <f>IF($B$5="子",IF($B$6&gt;=$A37,IF($B$4="有",0.5/$B$6,1/$B$6),0),0)</f>
        <v>0.16666666666666666</v>
      </c>
      <c r="E37" s="54">
        <f>IF($B$5="兄弟",IF($B$6&gt;=$A37,IF($B$4="有",0.25/$B$6,1/$B$6),0),0)</f>
        <v>0</v>
      </c>
      <c r="F37" s="70">
        <f>IF($B$5="父母",IF($B$6&gt;=$A37,IF($B$4="有",1/3/$B$6,1/$B$6),0),0)</f>
        <v>0</v>
      </c>
      <c r="G37" s="67">
        <f>IF($B$5="祖父母",IF($B$6&gt;=$A37,IF($B$4="有",1/3/$B$6,1/$B$6),0),0)</f>
        <v>0</v>
      </c>
      <c r="H37">
        <f>IF($B$5="兄弟",1,IF($B$5="祖父母",1,0))</f>
        <v>0</v>
      </c>
    </row>
    <row r="38" spans="1:8" ht="15.75" customHeight="1">
      <c r="A38" s="75">
        <v>2</v>
      </c>
      <c r="B38" s="58">
        <f aca="true" t="shared" si="0" ref="B38:B46">ROUNDDOWN($C$33*(D38+E38+F38+G38),-3)</f>
        <v>0</v>
      </c>
      <c r="C38" s="61">
        <f aca="true" t="shared" si="1" ref="C38:C46">IF(B38=0,"",B38*LOOKUP(B38,$A$56:$A$63,$B$56:$B$63)-LOOKUP(B38,$A$56:$A$63,$C$56:$C$63))</f>
      </c>
      <c r="D38" s="65">
        <f aca="true" t="shared" si="2" ref="D38:D46">IF($B$5="子",IF($B$6&gt;=$A38,IF($B$4="有",0.5/$B$6,1/$B$6),0),0)</f>
        <v>0.16666666666666666</v>
      </c>
      <c r="E38" s="54">
        <f aca="true" t="shared" si="3" ref="E38:E46">IF($B$5="兄弟",IF($B$6&gt;=$A38,IF($B$4="有",0.25/$B$6,1/$B$6),0),0)</f>
        <v>0</v>
      </c>
      <c r="F38" s="70">
        <f aca="true" t="shared" si="4" ref="F38:F46">IF($B$5="父母",IF($B$6&gt;=$A38,IF($B$4="有",1/3/$B$6,1/$B$6),0),0)</f>
        <v>0</v>
      </c>
      <c r="G38" s="67">
        <f aca="true" t="shared" si="5" ref="G38:G46">IF($B$5="祖父母",IF($B$6&gt;=$A38,IF($B$4="有",1/3/$B$6,1/$B$6),0),0)</f>
        <v>0</v>
      </c>
      <c r="H38">
        <f aca="true" t="shared" si="6" ref="H38:H46">IF($B$5="兄弟",1,IF($B$5="祖父母",1,0))</f>
        <v>0</v>
      </c>
    </row>
    <row r="39" spans="1:8" ht="15.75" customHeight="1">
      <c r="A39" s="75">
        <v>3</v>
      </c>
      <c r="B39" s="58">
        <f t="shared" si="0"/>
        <v>0</v>
      </c>
      <c r="C39" s="61">
        <f t="shared" si="1"/>
      </c>
      <c r="D39" s="65">
        <f t="shared" si="2"/>
        <v>0.16666666666666666</v>
      </c>
      <c r="E39" s="54">
        <f t="shared" si="3"/>
        <v>0</v>
      </c>
      <c r="F39" s="70">
        <f t="shared" si="4"/>
        <v>0</v>
      </c>
      <c r="G39" s="67">
        <f t="shared" si="5"/>
        <v>0</v>
      </c>
      <c r="H39">
        <f t="shared" si="6"/>
        <v>0</v>
      </c>
    </row>
    <row r="40" spans="1:8" ht="15.75" customHeight="1">
      <c r="A40" s="75">
        <v>4</v>
      </c>
      <c r="B40" s="58">
        <f t="shared" si="0"/>
        <v>0</v>
      </c>
      <c r="C40" s="61">
        <f t="shared" si="1"/>
      </c>
      <c r="D40" s="65">
        <f t="shared" si="2"/>
        <v>0</v>
      </c>
      <c r="E40" s="54">
        <f t="shared" si="3"/>
        <v>0</v>
      </c>
      <c r="F40" s="70">
        <f t="shared" si="4"/>
        <v>0</v>
      </c>
      <c r="G40" s="67">
        <f t="shared" si="5"/>
        <v>0</v>
      </c>
      <c r="H40">
        <f t="shared" si="6"/>
        <v>0</v>
      </c>
    </row>
    <row r="41" spans="1:8" ht="15.75" customHeight="1">
      <c r="A41" s="75">
        <v>5</v>
      </c>
      <c r="B41" s="58">
        <f t="shared" si="0"/>
        <v>0</v>
      </c>
      <c r="C41" s="61">
        <f t="shared" si="1"/>
      </c>
      <c r="D41" s="65">
        <f t="shared" si="2"/>
        <v>0</v>
      </c>
      <c r="E41" s="54">
        <f t="shared" si="3"/>
        <v>0</v>
      </c>
      <c r="F41" s="70">
        <f t="shared" si="4"/>
        <v>0</v>
      </c>
      <c r="G41" s="67">
        <f t="shared" si="5"/>
        <v>0</v>
      </c>
      <c r="H41">
        <f t="shared" si="6"/>
        <v>0</v>
      </c>
    </row>
    <row r="42" spans="1:8" ht="15.75" customHeight="1">
      <c r="A42" s="75">
        <v>6</v>
      </c>
      <c r="B42" s="58">
        <f>ROUNDDOWN($C$33*(D42+E42+F42+G42),-3)</f>
        <v>0</v>
      </c>
      <c r="C42" s="61">
        <f t="shared" si="1"/>
      </c>
      <c r="D42" s="65">
        <f t="shared" si="2"/>
        <v>0</v>
      </c>
      <c r="E42" s="54">
        <f t="shared" si="3"/>
        <v>0</v>
      </c>
      <c r="F42" s="70">
        <f t="shared" si="4"/>
        <v>0</v>
      </c>
      <c r="G42" s="67">
        <f t="shared" si="5"/>
        <v>0</v>
      </c>
      <c r="H42">
        <f t="shared" si="6"/>
        <v>0</v>
      </c>
    </row>
    <row r="43" spans="1:8" ht="15.75" customHeight="1">
      <c r="A43" s="75">
        <v>7</v>
      </c>
      <c r="B43" s="58">
        <f t="shared" si="0"/>
        <v>0</v>
      </c>
      <c r="C43" s="61">
        <f t="shared" si="1"/>
      </c>
      <c r="D43" s="65">
        <f t="shared" si="2"/>
        <v>0</v>
      </c>
      <c r="E43" s="54">
        <f t="shared" si="3"/>
        <v>0</v>
      </c>
      <c r="F43" s="70">
        <f t="shared" si="4"/>
        <v>0</v>
      </c>
      <c r="G43" s="67">
        <f t="shared" si="5"/>
        <v>0</v>
      </c>
      <c r="H43">
        <f t="shared" si="6"/>
        <v>0</v>
      </c>
    </row>
    <row r="44" spans="1:8" ht="15.75" customHeight="1">
      <c r="A44" s="75">
        <v>8</v>
      </c>
      <c r="B44" s="58">
        <f t="shared" si="0"/>
        <v>0</v>
      </c>
      <c r="C44" s="61">
        <f t="shared" si="1"/>
      </c>
      <c r="D44" s="65">
        <f t="shared" si="2"/>
        <v>0</v>
      </c>
      <c r="E44" s="54">
        <f t="shared" si="3"/>
        <v>0</v>
      </c>
      <c r="F44" s="70">
        <f t="shared" si="4"/>
        <v>0</v>
      </c>
      <c r="G44" s="67">
        <f t="shared" si="5"/>
        <v>0</v>
      </c>
      <c r="H44">
        <f t="shared" si="6"/>
        <v>0</v>
      </c>
    </row>
    <row r="45" spans="1:8" ht="15.75" customHeight="1">
      <c r="A45" s="75">
        <v>9</v>
      </c>
      <c r="B45" s="58">
        <f t="shared" si="0"/>
        <v>0</v>
      </c>
      <c r="C45" s="61">
        <f t="shared" si="1"/>
      </c>
      <c r="D45" s="65">
        <f t="shared" si="2"/>
        <v>0</v>
      </c>
      <c r="E45" s="54">
        <f t="shared" si="3"/>
        <v>0</v>
      </c>
      <c r="F45" s="70">
        <f t="shared" si="4"/>
        <v>0</v>
      </c>
      <c r="G45" s="67">
        <f t="shared" si="5"/>
        <v>0</v>
      </c>
      <c r="H45">
        <f t="shared" si="6"/>
        <v>0</v>
      </c>
    </row>
    <row r="46" spans="1:8" ht="15.75" customHeight="1">
      <c r="A46" s="76">
        <v>10</v>
      </c>
      <c r="B46" s="59">
        <f t="shared" si="0"/>
        <v>0</v>
      </c>
      <c r="C46" s="62">
        <f t="shared" si="1"/>
      </c>
      <c r="D46" s="66">
        <f t="shared" si="2"/>
        <v>0</v>
      </c>
      <c r="E46" s="55">
        <f t="shared" si="3"/>
        <v>0</v>
      </c>
      <c r="F46" s="71">
        <f t="shared" si="4"/>
        <v>0</v>
      </c>
      <c r="G46" s="68">
        <f t="shared" si="5"/>
        <v>0</v>
      </c>
      <c r="H46">
        <f t="shared" si="6"/>
        <v>0</v>
      </c>
    </row>
    <row r="47" spans="3:6" ht="10.5" customHeight="1" thickBot="1">
      <c r="C47" s="3"/>
      <c r="D47" s="3"/>
      <c r="E47" s="3"/>
      <c r="F47" s="3"/>
    </row>
    <row r="48" spans="1:7" ht="21.75" customHeight="1" thickBot="1" thickTop="1">
      <c r="A48" s="116" t="s">
        <v>26</v>
      </c>
      <c r="B48" s="117"/>
      <c r="C48" s="32">
        <f>SUM(C36:C46)</f>
        <v>0</v>
      </c>
      <c r="D48" s="94" t="s">
        <v>65</v>
      </c>
      <c r="E48" s="94"/>
      <c r="F48" s="94"/>
      <c r="G48" s="94"/>
    </row>
    <row r="49" spans="1:7" ht="21.75" customHeight="1" thickBot="1">
      <c r="A49" s="97" t="s">
        <v>62</v>
      </c>
      <c r="B49" s="98"/>
      <c r="C49" s="33" t="e">
        <f>(IF(B4="有",ROUNDDOWN(IF(F49&gt;D56,C48*D56/C31,C48*F49/C31),-2),0))</f>
        <v>#DIV/0!</v>
      </c>
      <c r="D49" s="84" t="s">
        <v>83</v>
      </c>
      <c r="E49" s="85"/>
      <c r="F49" s="86"/>
      <c r="G49" s="87"/>
    </row>
    <row r="50" spans="1:7" ht="21.75" customHeight="1" thickBot="1" thickTop="1">
      <c r="A50" s="99" t="s">
        <v>63</v>
      </c>
      <c r="B50" s="100"/>
      <c r="C50" s="34" t="e">
        <f>C48-C49</f>
        <v>#DIV/0!</v>
      </c>
      <c r="D50" s="95" t="s">
        <v>66</v>
      </c>
      <c r="E50" s="95"/>
      <c r="F50" s="96"/>
      <c r="G50" s="96"/>
    </row>
    <row r="51" spans="3:6" ht="6.75" customHeight="1" thickTop="1">
      <c r="C51" s="3"/>
      <c r="D51" s="3"/>
      <c r="E51" s="3"/>
      <c r="F51" s="3"/>
    </row>
    <row r="52" spans="1:8" ht="11.25" customHeight="1">
      <c r="A52" s="83" t="s">
        <v>72</v>
      </c>
      <c r="B52" s="83"/>
      <c r="C52" s="83"/>
      <c r="D52" s="83"/>
      <c r="E52" s="83"/>
      <c r="F52" s="83"/>
      <c r="G52" s="83"/>
      <c r="H52" s="50"/>
    </row>
    <row r="53" spans="1:8" ht="15" customHeight="1">
      <c r="A53" s="42" t="s">
        <v>88</v>
      </c>
      <c r="B53" s="23"/>
      <c r="C53" s="23"/>
      <c r="D53" s="23"/>
      <c r="E53" s="23"/>
      <c r="F53" s="23"/>
      <c r="H53" s="24"/>
    </row>
    <row r="54" spans="1:7" ht="37.5" customHeight="1">
      <c r="A54" s="133" t="s">
        <v>91</v>
      </c>
      <c r="B54" s="133"/>
      <c r="C54" s="133"/>
      <c r="D54" s="133"/>
      <c r="E54" s="23"/>
      <c r="F54" s="23"/>
      <c r="G54" s="74" t="s">
        <v>41</v>
      </c>
    </row>
    <row r="55" spans="1:4" ht="13.5" hidden="1">
      <c r="A55" t="s">
        <v>28</v>
      </c>
      <c r="B55" t="s">
        <v>29</v>
      </c>
      <c r="C55" t="s">
        <v>30</v>
      </c>
      <c r="D55" t="s">
        <v>67</v>
      </c>
    </row>
    <row r="56" spans="1:6" ht="13.5" hidden="1">
      <c r="A56" s="5">
        <v>1</v>
      </c>
      <c r="B56">
        <v>0.1</v>
      </c>
      <c r="C56" s="5">
        <v>0</v>
      </c>
      <c r="D56" s="5">
        <f>IF(C31/2&gt;160000000,C31/2,160000000)</f>
        <v>160000000</v>
      </c>
      <c r="E56" s="5"/>
      <c r="F56" s="5"/>
    </row>
    <row r="57" spans="1:6" ht="13.5" hidden="1">
      <c r="A57" s="5">
        <v>10000001</v>
      </c>
      <c r="B57">
        <v>0.15</v>
      </c>
      <c r="C57" s="5">
        <v>500000</v>
      </c>
      <c r="D57" s="5"/>
      <c r="E57" s="5"/>
      <c r="F57" s="5"/>
    </row>
    <row r="58" spans="1:6" ht="13.5" hidden="1">
      <c r="A58" s="5">
        <v>30000001</v>
      </c>
      <c r="B58">
        <v>0.2</v>
      </c>
      <c r="C58" s="5">
        <v>2000000</v>
      </c>
      <c r="D58" s="5"/>
      <c r="E58" s="5"/>
      <c r="F58" s="5"/>
    </row>
    <row r="59" spans="1:6" ht="13.5" hidden="1">
      <c r="A59" s="5">
        <v>50000001</v>
      </c>
      <c r="B59">
        <v>0.3</v>
      </c>
      <c r="C59" s="5">
        <v>7000000</v>
      </c>
      <c r="D59" s="5"/>
      <c r="E59" s="5"/>
      <c r="F59" s="5"/>
    </row>
    <row r="60" spans="1:6" ht="13.5" hidden="1">
      <c r="A60" s="5">
        <v>100000001</v>
      </c>
      <c r="B60">
        <v>0.4</v>
      </c>
      <c r="C60" s="5">
        <v>17000000</v>
      </c>
      <c r="D60" s="5"/>
      <c r="E60" s="5"/>
      <c r="F60" s="5"/>
    </row>
    <row r="61" spans="1:6" ht="13.5" hidden="1">
      <c r="A61" s="5">
        <v>200000001</v>
      </c>
      <c r="B61">
        <v>0.45</v>
      </c>
      <c r="C61" s="5">
        <v>27000000</v>
      </c>
      <c r="D61" s="5"/>
      <c r="E61" s="5"/>
      <c r="F61" s="5"/>
    </row>
    <row r="62" spans="1:6" ht="13.5" hidden="1">
      <c r="A62" s="5">
        <v>300000001</v>
      </c>
      <c r="B62">
        <v>0.5</v>
      </c>
      <c r="C62" s="5">
        <v>42000000</v>
      </c>
      <c r="D62" s="5"/>
      <c r="E62" s="5"/>
      <c r="F62" s="5"/>
    </row>
    <row r="63" spans="1:6" ht="13.5" hidden="1">
      <c r="A63" s="5">
        <v>600000001</v>
      </c>
      <c r="B63">
        <v>0.55</v>
      </c>
      <c r="C63" s="5">
        <v>72000000</v>
      </c>
      <c r="D63" s="5"/>
      <c r="E63" s="5"/>
      <c r="F63" s="5"/>
    </row>
  </sheetData>
  <sheetProtection password="F943" sheet="1" selectLockedCells="1"/>
  <mergeCells count="46">
    <mergeCell ref="A54:D54"/>
    <mergeCell ref="F2:G2"/>
    <mergeCell ref="F3:G3"/>
    <mergeCell ref="A27:B27"/>
    <mergeCell ref="C7:G7"/>
    <mergeCell ref="D16:G16"/>
    <mergeCell ref="A29:B29"/>
    <mergeCell ref="D17:G17"/>
    <mergeCell ref="D21:G21"/>
    <mergeCell ref="A2:B3"/>
    <mergeCell ref="C5:G5"/>
    <mergeCell ref="A26:B26"/>
    <mergeCell ref="C6:G6"/>
    <mergeCell ref="D19:G19"/>
    <mergeCell ref="D20:G20"/>
    <mergeCell ref="C4:G4"/>
    <mergeCell ref="A31:B31"/>
    <mergeCell ref="C2:E3"/>
    <mergeCell ref="A48:B48"/>
    <mergeCell ref="A28:B28"/>
    <mergeCell ref="A32:B32"/>
    <mergeCell ref="A33:B33"/>
    <mergeCell ref="D24:G24"/>
    <mergeCell ref="D14:G14"/>
    <mergeCell ref="D15:G15"/>
    <mergeCell ref="D31:G31"/>
    <mergeCell ref="A49:B49"/>
    <mergeCell ref="A50:B50"/>
    <mergeCell ref="D9:G9"/>
    <mergeCell ref="D10:G10"/>
    <mergeCell ref="D11:G11"/>
    <mergeCell ref="D12:G12"/>
    <mergeCell ref="D13:G13"/>
    <mergeCell ref="D22:G22"/>
    <mergeCell ref="D23:G23"/>
    <mergeCell ref="D18:G18"/>
    <mergeCell ref="A52:G52"/>
    <mergeCell ref="D49:E49"/>
    <mergeCell ref="F49:G49"/>
    <mergeCell ref="D27:G27"/>
    <mergeCell ref="D33:G33"/>
    <mergeCell ref="D48:G48"/>
    <mergeCell ref="D50:G50"/>
    <mergeCell ref="D28:G28"/>
    <mergeCell ref="D29:G29"/>
    <mergeCell ref="D32:G32"/>
  </mergeCells>
  <dataValidations count="2">
    <dataValidation type="list" allowBlank="1" showInputMessage="1" showErrorMessage="1" sqref="B4">
      <formula1>"有,無"</formula1>
    </dataValidation>
    <dataValidation type="list" allowBlank="1" showInputMessage="1" showErrorMessage="1" sqref="B5">
      <formula1>"子,兄弟,父母,祖父母"</formula1>
    </dataValidation>
  </dataValidations>
  <printOptions/>
  <pageMargins left="0.61" right="0.19" top="0.31" bottom="0.21" header="0.512" footer="0.21"/>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26"/>
  <sheetViews>
    <sheetView showGridLines="0" zoomScalePageLayoutView="0" workbookViewId="0" topLeftCell="A19">
      <selection activeCell="B22" sqref="B22"/>
    </sheetView>
  </sheetViews>
  <sheetFormatPr defaultColWidth="9.00390625" defaultRowHeight="13.5"/>
  <cols>
    <col min="1" max="1" width="16.75390625" style="0" customWidth="1"/>
    <col min="2" max="2" width="75.875" style="6" customWidth="1"/>
  </cols>
  <sheetData>
    <row r="1" ht="21.75" customHeight="1">
      <c r="A1" s="4" t="s">
        <v>59</v>
      </c>
    </row>
    <row r="2" ht="21.75" customHeight="1">
      <c r="A2" s="26" t="s">
        <v>78</v>
      </c>
    </row>
    <row r="3" ht="21.75" customHeight="1">
      <c r="A3" t="s">
        <v>73</v>
      </c>
    </row>
    <row r="4" ht="21.75" customHeight="1"/>
    <row r="5" spans="1:2" ht="21.75" customHeight="1">
      <c r="A5" s="40" t="s">
        <v>46</v>
      </c>
      <c r="B5" s="41" t="s">
        <v>58</v>
      </c>
    </row>
    <row r="6" spans="1:2" ht="21.75" customHeight="1">
      <c r="A6" s="27" t="s">
        <v>4</v>
      </c>
      <c r="B6" s="136" t="s">
        <v>49</v>
      </c>
    </row>
    <row r="7" spans="1:2" ht="21.75" customHeight="1">
      <c r="A7" s="28" t="s">
        <v>5</v>
      </c>
      <c r="B7" s="137"/>
    </row>
    <row r="8" spans="1:2" ht="21.75" customHeight="1">
      <c r="A8" s="138" t="s">
        <v>8</v>
      </c>
      <c r="B8" s="37" t="s">
        <v>84</v>
      </c>
    </row>
    <row r="9" spans="1:2" ht="21.75" customHeight="1">
      <c r="A9" s="140"/>
      <c r="B9" s="29" t="s">
        <v>85</v>
      </c>
    </row>
    <row r="10" spans="1:2" ht="21.75" customHeight="1">
      <c r="A10" s="140"/>
      <c r="B10" s="44" t="s">
        <v>47</v>
      </c>
    </row>
    <row r="11" spans="1:2" ht="21.75" customHeight="1">
      <c r="A11" s="139"/>
      <c r="B11" s="45" t="s">
        <v>61</v>
      </c>
    </row>
    <row r="12" spans="1:2" ht="21.75" customHeight="1">
      <c r="A12" s="138" t="s">
        <v>9</v>
      </c>
      <c r="B12" s="37" t="s">
        <v>48</v>
      </c>
    </row>
    <row r="13" spans="1:2" ht="21.75" customHeight="1">
      <c r="A13" s="139"/>
      <c r="B13" s="38" t="s">
        <v>50</v>
      </c>
    </row>
    <row r="14" spans="1:2" ht="21.75" customHeight="1">
      <c r="A14" s="36" t="s">
        <v>42</v>
      </c>
      <c r="B14" s="39" t="s">
        <v>51</v>
      </c>
    </row>
    <row r="15" spans="1:2" ht="21.75" customHeight="1">
      <c r="A15" s="30" t="s">
        <v>43</v>
      </c>
      <c r="B15" s="29" t="s">
        <v>52</v>
      </c>
    </row>
    <row r="16" spans="1:2" ht="21.75" customHeight="1">
      <c r="A16" s="36" t="s">
        <v>12</v>
      </c>
      <c r="B16" s="39" t="s">
        <v>77</v>
      </c>
    </row>
    <row r="17" spans="1:2" ht="21.75" customHeight="1">
      <c r="A17" s="30" t="s">
        <v>13</v>
      </c>
      <c r="B17" s="29" t="s">
        <v>53</v>
      </c>
    </row>
    <row r="18" spans="1:2" ht="21.75" customHeight="1">
      <c r="A18" s="36" t="s">
        <v>14</v>
      </c>
      <c r="B18" s="39" t="s">
        <v>54</v>
      </c>
    </row>
    <row r="19" spans="1:2" ht="21.75" customHeight="1">
      <c r="A19" s="30" t="s">
        <v>35</v>
      </c>
      <c r="B19" s="29" t="s">
        <v>55</v>
      </c>
    </row>
    <row r="20" spans="1:2" ht="21.75" customHeight="1">
      <c r="A20" s="36" t="s">
        <v>44</v>
      </c>
      <c r="B20" s="39" t="s">
        <v>56</v>
      </c>
    </row>
    <row r="21" spans="1:2" ht="21.75" customHeight="1">
      <c r="A21" s="30" t="s">
        <v>16</v>
      </c>
      <c r="B21" s="29" t="s">
        <v>60</v>
      </c>
    </row>
    <row r="22" spans="1:2" ht="21.75" customHeight="1">
      <c r="A22" s="36" t="s">
        <v>45</v>
      </c>
      <c r="B22" s="39" t="s">
        <v>57</v>
      </c>
    </row>
    <row r="23" spans="1:2" ht="67.5" customHeight="1">
      <c r="A23" s="77" t="s">
        <v>86</v>
      </c>
      <c r="B23" s="78" t="s">
        <v>87</v>
      </c>
    </row>
    <row r="24" ht="21.75" customHeight="1"/>
    <row r="25" spans="1:6" ht="21.75" customHeight="1">
      <c r="A25" s="42" t="s">
        <v>88</v>
      </c>
      <c r="B25" s="23"/>
      <c r="C25" s="23"/>
      <c r="D25" s="23"/>
      <c r="F25" s="24"/>
    </row>
    <row r="26" spans="1:4" ht="21.75" customHeight="1">
      <c r="A26" s="7"/>
      <c r="B26" s="43" t="s">
        <v>41</v>
      </c>
      <c r="C26" s="23"/>
      <c r="D26" s="23"/>
    </row>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sheetData>
  <sheetProtection password="F943" sheet="1" objects="1" scenarios="1"/>
  <mergeCells count="3">
    <mergeCell ref="B6:B7"/>
    <mergeCell ref="A12:A13"/>
    <mergeCell ref="A8:A11"/>
  </mergeCells>
  <printOptions/>
  <pageMargins left="0.787" right="0.19"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SUMIDA</dc:creator>
  <cp:keywords/>
  <dc:description/>
  <cp:lastModifiedBy>sumida</cp:lastModifiedBy>
  <cp:lastPrinted>2011-06-21T04:55:13Z</cp:lastPrinted>
  <dcterms:created xsi:type="dcterms:W3CDTF">2010-08-05T00:56:36Z</dcterms:created>
  <dcterms:modified xsi:type="dcterms:W3CDTF">2013-01-24T12:47:17Z</dcterms:modified>
  <cp:category/>
  <cp:version/>
  <cp:contentType/>
  <cp:contentStatus/>
</cp:coreProperties>
</file>